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84fl01\ogadata\05.産業建設部\02.農林水産課\02.農業振興班\R6農業振興班\02_補助事業\03_市単独\R6補正_スマート農機導入支援事業_市単\00_要領 R7補正\起案時\"/>
    </mc:Choice>
  </mc:AlternateContent>
  <bookViews>
    <workbookView xWindow="0" yWindow="0" windowWidth="28800" windowHeight="12210"/>
  </bookViews>
  <sheets>
    <sheet name="根拠（導入機械名入力）" sheetId="5" r:id="rId1"/>
    <sheet name="自動運転トラクター　例" sheetId="3" r:id="rId2"/>
  </sheets>
  <definedNames>
    <definedName name="_xlnm.Print_Area" localSheetId="0">'根拠（導入機械名入力）'!$A$1:$G$21</definedName>
    <definedName name="_xlnm.Print_Area" localSheetId="1">'自動運転トラクター　例'!$A$1:$G$21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D10" i="3" l="1"/>
  <c r="D11" i="5" l="1"/>
  <c r="D11" i="3"/>
  <c r="L11" i="3"/>
  <c r="K11" i="3"/>
  <c r="J11" i="3"/>
  <c r="I11" i="3"/>
  <c r="N11" i="5"/>
  <c r="O11" i="5"/>
  <c r="P11" i="5"/>
  <c r="Q11" i="5"/>
  <c r="L11" i="5"/>
  <c r="J11" i="5"/>
  <c r="K11" i="5"/>
  <c r="I11" i="5"/>
  <c r="D16" i="5" l="1"/>
  <c r="D13" i="5"/>
  <c r="D18" i="3"/>
  <c r="D16" i="3"/>
  <c r="D13" i="3"/>
  <c r="D17" i="3" l="1"/>
  <c r="D19" i="3" s="1"/>
  <c r="D20" i="3" s="1"/>
  <c r="D17" i="5"/>
  <c r="D19" i="5" s="1"/>
  <c r="D20" i="5" s="1"/>
</calcChain>
</file>

<file path=xl/comments1.xml><?xml version="1.0" encoding="utf-8"?>
<comments xmlns="http://schemas.openxmlformats.org/spreadsheetml/2006/main">
  <authors>
    <author>吉田　広明</author>
  </authors>
  <commentList>
    <comment ref="D1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右側（H～L）欄の表に期間を入力してください。
自動で日数が入力されます。
</t>
        </r>
      </text>
    </comment>
  </commentList>
</comments>
</file>

<file path=xl/comments2.xml><?xml version="1.0" encoding="utf-8"?>
<comments xmlns="http://schemas.openxmlformats.org/spreadsheetml/2006/main">
  <authors>
    <author>吉田　広明</author>
  </authors>
  <commentList>
    <comment ref="D1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右側（H～L）欄の表に期間を入力してください。
自動で日数が入力されます。
</t>
        </r>
      </text>
    </comment>
  </commentList>
</comments>
</file>

<file path=xl/sharedStrings.xml><?xml version="1.0" encoding="utf-8"?>
<sst xmlns="http://schemas.openxmlformats.org/spreadsheetml/2006/main" count="125" uniqueCount="62">
  <si>
    <t>導入機械施設の規模決定根拠</t>
    <rPh sb="0" eb="2">
      <t>ドウニュウ</t>
    </rPh>
    <rPh sb="2" eb="4">
      <t>キカイ</t>
    </rPh>
    <rPh sb="4" eb="6">
      <t>シセツ</t>
    </rPh>
    <rPh sb="7" eb="9">
      <t>キボ</t>
    </rPh>
    <rPh sb="9" eb="11">
      <t>ケッテイ</t>
    </rPh>
    <rPh sb="11" eb="13">
      <t>コンキョ</t>
    </rPh>
    <phoneticPr fontId="1"/>
  </si>
  <si>
    <t>⑪</t>
  </si>
  <si>
    <t>①</t>
  </si>
  <si>
    <t>内訳等</t>
    <rPh sb="0" eb="2">
      <t>ウチワケ</t>
    </rPh>
    <rPh sb="2" eb="3">
      <t>トウ</t>
    </rPh>
    <phoneticPr fontId="1"/>
  </si>
  <si>
    <t>⑤</t>
  </si>
  <si>
    <t>作業日数</t>
    <rPh sb="0" eb="2">
      <t>サギョウ</t>
    </rPh>
    <rPh sb="2" eb="4">
      <t>ニッスウ</t>
    </rPh>
    <phoneticPr fontId="5"/>
  </si>
  <si>
    <t>ha</t>
  </si>
  <si>
    <t>秋耕起の作業能率は、あぜ塗り・耕起・代かきの作業能率（16hr/ha)の４割とした
参考値：1.6時間/10a（水稲・直播+移植（30ha）作系におけるあぜ塗り・耕起・代かきにかかる作業時間（2020年版作物別技術・経営指標24P））</t>
    <rPh sb="0" eb="1">
      <t>アキ</t>
    </rPh>
    <rPh sb="1" eb="3">
      <t>コウキ</t>
    </rPh>
    <rPh sb="4" eb="6">
      <t>サギョウ</t>
    </rPh>
    <rPh sb="6" eb="8">
      <t>ノウリツ</t>
    </rPh>
    <rPh sb="22" eb="24">
      <t>サギョウ</t>
    </rPh>
    <rPh sb="24" eb="26">
      <t>ノウリツ</t>
    </rPh>
    <rPh sb="37" eb="38">
      <t>ワリ</t>
    </rPh>
    <phoneticPr fontId="1"/>
  </si>
  <si>
    <t>1ha当り作業能率</t>
  </si>
  <si>
    <t>日</t>
    <rPh sb="0" eb="1">
      <t>ニチ</t>
    </rPh>
    <phoneticPr fontId="1"/>
  </si>
  <si>
    <t>既存所有機械の作業面積</t>
    <rPh sb="0" eb="2">
      <t>キソン</t>
    </rPh>
    <rPh sb="2" eb="4">
      <t>ショユウ</t>
    </rPh>
    <rPh sb="4" eb="6">
      <t>キカイ</t>
    </rPh>
    <rPh sb="7" eb="9">
      <t>サギョウ</t>
    </rPh>
    <rPh sb="9" eb="11">
      <t>メンセキ</t>
    </rPh>
    <phoneticPr fontId="5"/>
  </si>
  <si>
    <t>②</t>
  </si>
  <si>
    <t>ha/台</t>
  </si>
  <si>
    <t>④</t>
  </si>
  <si>
    <t>hr</t>
  </si>
  <si>
    <t>⑧</t>
  </si>
  <si>
    <t>必要台数</t>
    <rPh sb="0" eb="2">
      <t>ヒツヨウ</t>
    </rPh>
    <rPh sb="2" eb="4">
      <t>ダイスウ</t>
    </rPh>
    <phoneticPr fontId="5"/>
  </si>
  <si>
    <t>導入機械施設：自動運転トラクター</t>
    <rPh sb="0" eb="2">
      <t>ドウニュウ</t>
    </rPh>
    <rPh sb="2" eb="4">
      <t>キカイ</t>
    </rPh>
    <rPh sb="4" eb="6">
      <t>シセツ</t>
    </rPh>
    <rPh sb="7" eb="9">
      <t>ジドウ</t>
    </rPh>
    <rPh sb="9" eb="11">
      <t>ウンテン</t>
    </rPh>
    <phoneticPr fontId="1"/>
  </si>
  <si>
    <t>値</t>
    <rPh sb="0" eb="1">
      <t>アタイ</t>
    </rPh>
    <phoneticPr fontId="1"/>
  </si>
  <si>
    <t>台</t>
    <rPh sb="0" eb="1">
      <t>ダイ</t>
    </rPh>
    <phoneticPr fontId="1"/>
  </si>
  <si>
    <t>③</t>
  </si>
  <si>
    <t>受益面積</t>
    <rPh sb="0" eb="2">
      <t>ジュエキ</t>
    </rPh>
    <rPh sb="2" eb="4">
      <t>メンセキ</t>
    </rPh>
    <phoneticPr fontId="5"/>
  </si>
  <si>
    <t>1日当り作業時間</t>
    <rPh sb="1" eb="2">
      <t>ニチ</t>
    </rPh>
    <rPh sb="2" eb="3">
      <t>ア</t>
    </rPh>
    <rPh sb="4" eb="6">
      <t>サギョウ</t>
    </rPh>
    <rPh sb="6" eb="8">
      <t>テイジカン</t>
    </rPh>
    <phoneticPr fontId="5"/>
  </si>
  <si>
    <t>hr/ha</t>
  </si>
  <si>
    <t>導入機械の作業予定面積</t>
    <rPh sb="0" eb="2">
      <t>ドウニュウ</t>
    </rPh>
    <rPh sb="2" eb="4">
      <t>キカイ</t>
    </rPh>
    <rPh sb="5" eb="7">
      <t>サギョウ</t>
    </rPh>
    <rPh sb="7" eb="9">
      <t>ヨテイ</t>
    </rPh>
    <rPh sb="9" eb="11">
      <t>メンセキ</t>
    </rPh>
    <phoneticPr fontId="5"/>
  </si>
  <si>
    <t>％</t>
  </si>
  <si>
    <t>1ha当り作業能率</t>
    <rPh sb="3" eb="4">
      <t>アタ</t>
    </rPh>
    <rPh sb="5" eb="7">
      <t>サギョウ</t>
    </rPh>
    <rPh sb="7" eb="9">
      <t>ノウリツ</t>
    </rPh>
    <phoneticPr fontId="5"/>
  </si>
  <si>
    <t>算定項目</t>
    <rPh sb="0" eb="2">
      <t>サンテイ</t>
    </rPh>
    <rPh sb="2" eb="4">
      <t>コウモク</t>
    </rPh>
    <phoneticPr fontId="1"/>
  </si>
  <si>
    <t>晴天率</t>
    <rPh sb="0" eb="2">
      <t>セイテン</t>
    </rPh>
    <rPh sb="2" eb="3">
      <t>リツ</t>
    </rPh>
    <phoneticPr fontId="1"/>
  </si>
  <si>
    <t>実作業日数</t>
    <rPh sb="0" eb="1">
      <t>ジツ</t>
    </rPh>
    <rPh sb="1" eb="3">
      <t>サギョウ</t>
    </rPh>
    <rPh sb="3" eb="5">
      <t>ニッスウ</t>
    </rPh>
    <phoneticPr fontId="1"/>
  </si>
  <si>
    <t>1日当り実作業時間</t>
  </si>
  <si>
    <t>⑥
（＝④×⑤）</t>
  </si>
  <si>
    <t>⑬
(＝⑫/③)</t>
  </si>
  <si>
    <t>⑦</t>
  </si>
  <si>
    <t>⑨
(＝⑦×⑧)</t>
  </si>
  <si>
    <t>導入機械の作業可能面積</t>
    <rPh sb="7" eb="9">
      <t>カノウ</t>
    </rPh>
    <phoneticPr fontId="1"/>
  </si>
  <si>
    <t>実作業総時間</t>
  </si>
  <si>
    <t>⑩
（＝⑥×⑨）</t>
  </si>
  <si>
    <t>⑫
(＝⑩/⑪)</t>
  </si>
  <si>
    <r>
      <t>開始8:00～終了17:00</t>
    </r>
    <r>
      <rPr>
        <sz val="11"/>
        <color rgb="FFFF0000"/>
        <rFont val="ＭＳ 明朝"/>
        <family val="1"/>
        <charset val="128"/>
      </rPr>
      <t>(休憩12:00～13:00)</t>
    </r>
    <rPh sb="0" eb="2">
      <t>カイシ</t>
    </rPh>
    <rPh sb="7" eb="9">
      <t>シュウリョウ</t>
    </rPh>
    <rPh sb="15" eb="17">
      <t>キュウケイ</t>
    </rPh>
    <phoneticPr fontId="1"/>
  </si>
  <si>
    <t>事業実施主体：</t>
    <rPh sb="0" eb="2">
      <t>ジギョウ</t>
    </rPh>
    <rPh sb="2" eb="4">
      <t>ジッシ</t>
    </rPh>
    <rPh sb="4" eb="6">
      <t>シュタイ</t>
    </rPh>
    <phoneticPr fontId="1"/>
  </si>
  <si>
    <t>導入機械施設：</t>
    <rPh sb="0" eb="2">
      <t>ドウニュウ</t>
    </rPh>
    <rPh sb="2" eb="4">
      <t>キカイ</t>
    </rPh>
    <rPh sb="4" eb="6">
      <t>シセツ</t>
    </rPh>
    <phoneticPr fontId="1"/>
  </si>
  <si>
    <t>事業実施主体：　男鹿　太郎</t>
    <rPh sb="0" eb="2">
      <t>ジギョウ</t>
    </rPh>
    <rPh sb="2" eb="4">
      <t>ジッシ</t>
    </rPh>
    <rPh sb="4" eb="6">
      <t>シュタイ</t>
    </rPh>
    <rPh sb="8" eb="10">
      <t>オガ</t>
    </rPh>
    <rPh sb="11" eb="13">
      <t>タロウ</t>
    </rPh>
    <phoneticPr fontId="1"/>
  </si>
  <si>
    <t>いつから</t>
    <phoneticPr fontId="7"/>
  </si>
  <si>
    <t>いつまで</t>
    <phoneticPr fontId="7"/>
  </si>
  <si>
    <t>作業日数</t>
    <rPh sb="0" eb="2">
      <t>サギョウ</t>
    </rPh>
    <rPh sb="2" eb="4">
      <t>ニッスウ</t>
    </rPh>
    <phoneticPr fontId="7"/>
  </si>
  <si>
    <t>春</t>
    <rPh sb="0" eb="1">
      <t>ハル</t>
    </rPh>
    <phoneticPr fontId="7"/>
  </si>
  <si>
    <t>夏</t>
    <rPh sb="0" eb="1">
      <t>ナツ</t>
    </rPh>
    <phoneticPr fontId="7"/>
  </si>
  <si>
    <t>秋</t>
    <rPh sb="0" eb="1">
      <t>アキ</t>
    </rPh>
    <phoneticPr fontId="7"/>
  </si>
  <si>
    <t>冬</t>
    <rPh sb="0" eb="1">
      <t>フユ</t>
    </rPh>
    <phoneticPr fontId="7"/>
  </si>
  <si>
    <t>　　例</t>
    <rPh sb="2" eb="3">
      <t>レイ</t>
    </rPh>
    <phoneticPr fontId="7"/>
  </si>
  <si>
    <t>耕起・代掻き</t>
    <phoneticPr fontId="7"/>
  </si>
  <si>
    <t>耕起</t>
    <phoneticPr fontId="7"/>
  </si>
  <si>
    <t>の部分に入力してください</t>
    <rPh sb="1" eb="3">
      <t>ブブン</t>
    </rPh>
    <rPh sb="4" eb="6">
      <t>ニュウリョク</t>
    </rPh>
    <phoneticPr fontId="1"/>
  </si>
  <si>
    <t xml:space="preserve">３月下旬～５月中旬（あぜ塗り・耕起・代かき）、１０月下旬～１１月下旬（秋耕起）
</t>
    <rPh sb="2" eb="3">
      <t>ゲ</t>
    </rPh>
    <rPh sb="7" eb="8">
      <t>チュウ</t>
    </rPh>
    <rPh sb="25" eb="26">
      <t>ガツ</t>
    </rPh>
    <rPh sb="26" eb="28">
      <t>ゲジュン</t>
    </rPh>
    <rPh sb="31" eb="32">
      <t>ガツ</t>
    </rPh>
    <rPh sb="32" eb="34">
      <t>ゲジュン</t>
    </rPh>
    <rPh sb="35" eb="36">
      <t>アキ</t>
    </rPh>
    <rPh sb="36" eb="38">
      <t>コウキ</t>
    </rPh>
    <phoneticPr fontId="1"/>
  </si>
  <si>
    <t>トラクターを使用しない作業等を考慮</t>
    <rPh sb="13" eb="14">
      <t>トウ</t>
    </rPh>
    <phoneticPr fontId="1"/>
  </si>
  <si>
    <t>参考値：80％　過去数年アメダスから参照</t>
    <rPh sb="8" eb="10">
      <t>カコ</t>
    </rPh>
    <rPh sb="10" eb="12">
      <t>スウネン</t>
    </rPh>
    <rPh sb="18" eb="20">
      <t>サンショウ</t>
    </rPh>
    <phoneticPr fontId="1"/>
  </si>
  <si>
    <t>①
（②+③）</t>
    <phoneticPr fontId="7"/>
  </si>
  <si>
    <t>野石地区１５ha、福米沢地区１０ha</t>
    <rPh sb="0" eb="1">
      <t>ノ</t>
    </rPh>
    <rPh sb="1" eb="2">
      <t>イシ</t>
    </rPh>
    <rPh sb="2" eb="4">
      <t>チク</t>
    </rPh>
    <rPh sb="9" eb="10">
      <t>フク</t>
    </rPh>
    <rPh sb="10" eb="11">
      <t>コメ</t>
    </rPh>
    <rPh sb="11" eb="12">
      <t>サワ</t>
    </rPh>
    <rPh sb="12" eb="14">
      <t>チク</t>
    </rPh>
    <phoneticPr fontId="1"/>
  </si>
  <si>
    <t>1以上が望ましい</t>
    <rPh sb="1" eb="3">
      <t>イジョウ</t>
    </rPh>
    <rPh sb="4" eb="5">
      <t>ノゾ</t>
    </rPh>
    <phoneticPr fontId="1"/>
  </si>
  <si>
    <t>目標年度受益面積</t>
    <rPh sb="0" eb="2">
      <t>モクヒョウ</t>
    </rPh>
    <rPh sb="2" eb="4">
      <t>ネンド</t>
    </rPh>
    <rPh sb="4" eb="6">
      <t>ジュエキ</t>
    </rPh>
    <rPh sb="6" eb="8">
      <t>メンセキ</t>
    </rPh>
    <phoneticPr fontId="5"/>
  </si>
  <si>
    <t>参考様式</t>
    <rPh sb="0" eb="2">
      <t>サンコウ</t>
    </rPh>
    <rPh sb="2" eb="4">
      <t>ヨウシキ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</si>
</sst>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#,##0_ "/>
  </numFmts>
  <fonts count="1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1"/>
      <color theme="1"/>
      <name val="ＭＳ 明朝"/>
      <family val="1"/>
    </font>
    <font>
      <sz val="11"/>
      <color theme="1"/>
      <name val="ＭＳ ゴシック"/>
      <family val="3"/>
    </font>
    <font>
      <sz val="11"/>
      <name val="ＭＳ 明朝"/>
      <family val="1"/>
    </font>
    <font>
      <i/>
      <sz val="11"/>
      <color rgb="FF7F7F7F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>
      <alignment vertical="center" shrinkToFit="1"/>
    </xf>
    <xf numFmtId="177" fontId="4" fillId="2" borderId="1" xfId="0" applyNumberFormat="1" applyFont="1" applyFill="1" applyBorder="1" applyAlignment="1">
      <alignment vertical="center" shrinkToFit="1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6" fontId="0" fillId="0" borderId="4" xfId="0" applyNumberFormat="1" applyBorder="1">
      <alignment vertical="center"/>
    </xf>
    <xf numFmtId="0" fontId="9" fillId="0" borderId="4" xfId="1" applyFont="1" applyFill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>
      <alignment vertical="center"/>
    </xf>
    <xf numFmtId="56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9" fillId="0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0" fontId="2" fillId="2" borderId="0" xfId="0" applyFont="1" applyFill="1">
      <alignment vertical="center"/>
    </xf>
    <xf numFmtId="0" fontId="4" fillId="2" borderId="3" xfId="0" applyFont="1" applyFill="1" applyBorder="1" applyAlignment="1">
      <alignment vertical="center" wrapText="1" shrinkToFit="1"/>
    </xf>
    <xf numFmtId="176" fontId="4" fillId="3" borderId="1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Q21"/>
  <sheetViews>
    <sheetView tabSelected="1" zoomScale="85" zoomScaleNormal="85" zoomScaleSheetLayoutView="100" workbookViewId="0">
      <selection activeCell="L18" sqref="L18"/>
    </sheetView>
  </sheetViews>
  <sheetFormatPr defaultRowHeight="18.75"/>
  <cols>
    <col min="1" max="1" width="1.5" customWidth="1"/>
    <col min="2" max="2" width="28.25" style="1" customWidth="1"/>
    <col min="3" max="3" width="13.875" style="1" bestFit="1" customWidth="1"/>
    <col min="4" max="4" width="9.375" style="1" customWidth="1"/>
    <col min="5" max="5" width="6.25" style="1" customWidth="1"/>
    <col min="6" max="6" width="121.875" style="1" customWidth="1"/>
    <col min="7" max="7" width="1.5" hidden="1" customWidth="1"/>
    <col min="11" max="11" width="9.25" bestFit="1" customWidth="1"/>
    <col min="16" max="16" width="9.25" bestFit="1" customWidth="1"/>
  </cols>
  <sheetData>
    <row r="1" spans="2:17" ht="36" customHeight="1">
      <c r="B1" s="1" t="s">
        <v>61</v>
      </c>
    </row>
    <row r="2" spans="2:17">
      <c r="B2" s="2" t="s">
        <v>0</v>
      </c>
      <c r="C2" s="2"/>
      <c r="D2" s="31"/>
      <c r="E2" s="1" t="s">
        <v>53</v>
      </c>
    </row>
    <row r="3" spans="2:17" ht="13.5" customHeight="1"/>
    <row r="4" spans="2:17">
      <c r="B4" s="1" t="s">
        <v>40</v>
      </c>
    </row>
    <row r="5" spans="2:17">
      <c r="B5" s="1" t="s">
        <v>41</v>
      </c>
    </row>
    <row r="6" spans="2:17" ht="4.5" customHeight="1"/>
    <row r="7" spans="2:17" ht="22.5" customHeight="1" thickBot="1">
      <c r="B7" s="35" t="s">
        <v>27</v>
      </c>
      <c r="C7" s="36"/>
      <c r="D7" s="35" t="s">
        <v>18</v>
      </c>
      <c r="E7" s="36"/>
      <c r="F7" s="9" t="s">
        <v>3</v>
      </c>
      <c r="I7" s="16"/>
      <c r="J7" s="16"/>
      <c r="K7" s="16"/>
      <c r="L7" s="16"/>
      <c r="N7" t="s">
        <v>51</v>
      </c>
      <c r="P7" t="s">
        <v>52</v>
      </c>
    </row>
    <row r="8" spans="2:17" ht="33" customHeight="1" thickTop="1">
      <c r="B8" s="3" t="s">
        <v>60</v>
      </c>
      <c r="C8" s="5" t="s">
        <v>57</v>
      </c>
      <c r="D8" s="13"/>
      <c r="E8" s="8" t="s">
        <v>6</v>
      </c>
      <c r="F8" s="12"/>
      <c r="H8" s="23"/>
      <c r="I8" s="24" t="s">
        <v>46</v>
      </c>
      <c r="J8" s="24" t="s">
        <v>47</v>
      </c>
      <c r="K8" s="24" t="s">
        <v>48</v>
      </c>
      <c r="L8" s="25" t="s">
        <v>49</v>
      </c>
      <c r="M8" s="22" t="s">
        <v>50</v>
      </c>
      <c r="N8" s="18" t="s">
        <v>46</v>
      </c>
      <c r="O8" s="18" t="s">
        <v>47</v>
      </c>
      <c r="P8" s="18" t="s">
        <v>48</v>
      </c>
      <c r="Q8" s="19" t="s">
        <v>49</v>
      </c>
    </row>
    <row r="9" spans="2:17" ht="33" customHeight="1">
      <c r="B9" s="3" t="s">
        <v>10</v>
      </c>
      <c r="C9" s="4" t="s">
        <v>11</v>
      </c>
      <c r="D9" s="13"/>
      <c r="E9" s="8" t="s">
        <v>6</v>
      </c>
      <c r="F9" s="11"/>
      <c r="H9" s="26" t="s">
        <v>43</v>
      </c>
      <c r="I9" s="20"/>
      <c r="J9" s="20"/>
      <c r="K9" s="20"/>
      <c r="L9" s="27"/>
      <c r="M9" s="22" t="s">
        <v>43</v>
      </c>
      <c r="N9" s="20">
        <v>46113</v>
      </c>
      <c r="O9" s="20"/>
      <c r="P9" s="20">
        <v>46296</v>
      </c>
      <c r="Q9" s="20"/>
    </row>
    <row r="10" spans="2:17" ht="33" customHeight="1">
      <c r="B10" s="3" t="s">
        <v>24</v>
      </c>
      <c r="C10" s="4" t="s">
        <v>20</v>
      </c>
      <c r="D10" s="34">
        <f>D8-D9</f>
        <v>0</v>
      </c>
      <c r="E10" s="8" t="s">
        <v>6</v>
      </c>
      <c r="F10" s="11"/>
      <c r="H10" s="26" t="s">
        <v>44</v>
      </c>
      <c r="I10" s="20"/>
      <c r="J10" s="20"/>
      <c r="K10" s="20"/>
      <c r="L10" s="27"/>
      <c r="M10" s="22" t="s">
        <v>44</v>
      </c>
      <c r="N10" s="20">
        <v>46142</v>
      </c>
      <c r="O10" s="20"/>
      <c r="P10" s="20">
        <v>46325</v>
      </c>
      <c r="Q10" s="20"/>
    </row>
    <row r="11" spans="2:17" ht="33" customHeight="1" thickBot="1">
      <c r="B11" s="3" t="s">
        <v>5</v>
      </c>
      <c r="C11" s="4" t="s">
        <v>13</v>
      </c>
      <c r="D11" s="14">
        <f>I11+J11+K11+L11</f>
        <v>0</v>
      </c>
      <c r="E11" s="8" t="s">
        <v>9</v>
      </c>
      <c r="F11" s="32"/>
      <c r="H11" s="28" t="s">
        <v>45</v>
      </c>
      <c r="I11" s="29">
        <f>_xlfn.DAYS(I10,I9)</f>
        <v>0</v>
      </c>
      <c r="J11" s="29">
        <f t="shared" ref="J11:K11" si="0">_xlfn.DAYS(J10,J9)</f>
        <v>0</v>
      </c>
      <c r="K11" s="29">
        <f t="shared" si="0"/>
        <v>0</v>
      </c>
      <c r="L11" s="30">
        <f>_xlfn.DAYS(L10,L9)</f>
        <v>0</v>
      </c>
      <c r="M11" s="22" t="s">
        <v>45</v>
      </c>
      <c r="N11" s="21">
        <f>_xlfn.DAYS(N10,N9)</f>
        <v>29</v>
      </c>
      <c r="O11" s="21">
        <f t="shared" ref="O11" si="1">_xlfn.DAYS(O10,O9)</f>
        <v>0</v>
      </c>
      <c r="P11" s="21">
        <f t="shared" ref="P11" si="2">_xlfn.DAYS(P10,P9)</f>
        <v>29</v>
      </c>
      <c r="Q11" s="21">
        <f>_xlfn.DAYS(Q10,Q9)</f>
        <v>0</v>
      </c>
    </row>
    <row r="12" spans="2:17" ht="33" customHeight="1" thickTop="1">
      <c r="B12" s="3" t="s">
        <v>28</v>
      </c>
      <c r="C12" s="4" t="s">
        <v>4</v>
      </c>
      <c r="D12" s="13"/>
      <c r="E12" s="8" t="s">
        <v>25</v>
      </c>
      <c r="F12" s="12"/>
    </row>
    <row r="13" spans="2:17" ht="33" customHeight="1">
      <c r="B13" s="3" t="s">
        <v>29</v>
      </c>
      <c r="C13" s="5" t="s">
        <v>31</v>
      </c>
      <c r="D13" s="7">
        <f>+ROUNDUP(+D11*D12/100,0)</f>
        <v>0</v>
      </c>
      <c r="E13" s="8" t="s">
        <v>9</v>
      </c>
      <c r="F13" s="10"/>
      <c r="J13" s="15"/>
    </row>
    <row r="14" spans="2:17" ht="33" customHeight="1">
      <c r="B14" s="3" t="s">
        <v>22</v>
      </c>
      <c r="C14" s="4" t="s">
        <v>33</v>
      </c>
      <c r="D14" s="13"/>
      <c r="E14" s="8" t="s">
        <v>14</v>
      </c>
      <c r="F14" s="12"/>
      <c r="J14" s="17"/>
    </row>
    <row r="15" spans="2:17" ht="44.25" customHeight="1">
      <c r="B15" s="3" t="s">
        <v>26</v>
      </c>
      <c r="C15" s="4" t="s">
        <v>15</v>
      </c>
      <c r="D15" s="13"/>
      <c r="E15" s="8" t="s">
        <v>25</v>
      </c>
      <c r="F15" s="32"/>
    </row>
    <row r="16" spans="2:17" ht="44.25" customHeight="1">
      <c r="B16" s="3" t="s">
        <v>30</v>
      </c>
      <c r="C16" s="4" t="s">
        <v>34</v>
      </c>
      <c r="D16" s="6">
        <f>+D14*D15/100</f>
        <v>0</v>
      </c>
      <c r="E16" s="8" t="s">
        <v>14</v>
      </c>
      <c r="F16" s="11"/>
    </row>
    <row r="17" spans="2:6" ht="44.25" customHeight="1">
      <c r="B17" s="3" t="s">
        <v>36</v>
      </c>
      <c r="C17" s="4" t="s">
        <v>37</v>
      </c>
      <c r="D17" s="6">
        <f>D13*D16</f>
        <v>0</v>
      </c>
      <c r="E17" s="8" t="s">
        <v>14</v>
      </c>
      <c r="F17" s="11"/>
    </row>
    <row r="18" spans="2:6" ht="44.25" customHeight="1">
      <c r="B18" s="3" t="s">
        <v>8</v>
      </c>
      <c r="C18" s="4" t="s">
        <v>1</v>
      </c>
      <c r="D18" s="13"/>
      <c r="E18" s="8" t="s">
        <v>23</v>
      </c>
      <c r="F18" s="32"/>
    </row>
    <row r="19" spans="2:6" ht="44.25" customHeight="1">
      <c r="B19" s="3" t="s">
        <v>35</v>
      </c>
      <c r="C19" s="4" t="s">
        <v>38</v>
      </c>
      <c r="D19" s="6" t="e">
        <f>+ROUND(+D17/D18,1)</f>
        <v>#DIV/0!</v>
      </c>
      <c r="E19" s="8" t="s">
        <v>12</v>
      </c>
      <c r="F19" s="11"/>
    </row>
    <row r="20" spans="2:6" ht="33" customHeight="1">
      <c r="B20" s="3" t="s">
        <v>16</v>
      </c>
      <c r="C20" s="5" t="s">
        <v>32</v>
      </c>
      <c r="D20" s="6" t="e">
        <f>+ROUNDDOWN(D10/D19,1)</f>
        <v>#DIV/0!</v>
      </c>
      <c r="E20" s="8" t="s">
        <v>19</v>
      </c>
      <c r="F20" s="10" t="s">
        <v>59</v>
      </c>
    </row>
    <row r="21" spans="2:6" ht="7.5" customHeight="1"/>
  </sheetData>
  <mergeCells count="2">
    <mergeCell ref="B7:C7"/>
    <mergeCell ref="D7:E7"/>
  </mergeCells>
  <phoneticPr fontId="7"/>
  <printOptions horizontalCentered="1"/>
  <pageMargins left="0.25" right="0.25" top="0.75" bottom="0.75" header="0.3" footer="0.3"/>
  <pageSetup paperSize="9" scale="7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L21"/>
  <sheetViews>
    <sheetView view="pageBreakPreview" topLeftCell="B1" zoomScaleSheetLayoutView="100" workbookViewId="0">
      <selection activeCell="C15" sqref="C15"/>
    </sheetView>
  </sheetViews>
  <sheetFormatPr defaultRowHeight="18.75"/>
  <cols>
    <col min="1" max="1" width="1.5" customWidth="1"/>
    <col min="2" max="2" width="28.25" style="1" customWidth="1"/>
    <col min="3" max="3" width="13.875" style="1" bestFit="1" customWidth="1"/>
    <col min="4" max="4" width="9.375" style="1" customWidth="1"/>
    <col min="5" max="5" width="6.25" style="1" customWidth="1"/>
    <col min="6" max="6" width="139.25" style="1" bestFit="1" customWidth="1"/>
    <col min="7" max="7" width="1.5" customWidth="1"/>
    <col min="11" max="11" width="9.25" bestFit="1" customWidth="1"/>
  </cols>
  <sheetData>
    <row r="1" spans="2:12" ht="7.5" customHeight="1"/>
    <row r="2" spans="2:12">
      <c r="B2" s="2" t="s">
        <v>0</v>
      </c>
      <c r="C2" s="2"/>
      <c r="D2" s="31"/>
      <c r="E2" s="1" t="s">
        <v>53</v>
      </c>
    </row>
    <row r="3" spans="2:12" ht="13.5" customHeight="1"/>
    <row r="4" spans="2:12">
      <c r="B4" s="1" t="s">
        <v>42</v>
      </c>
    </row>
    <row r="5" spans="2:12">
      <c r="B5" s="1" t="s">
        <v>17</v>
      </c>
    </row>
    <row r="6" spans="2:12" ht="4.5" customHeight="1"/>
    <row r="7" spans="2:12" ht="22.5" customHeight="1" thickBot="1">
      <c r="B7" s="35" t="s">
        <v>27</v>
      </c>
      <c r="C7" s="36"/>
      <c r="D7" s="35" t="s">
        <v>18</v>
      </c>
      <c r="E7" s="36"/>
      <c r="F7" s="9" t="s">
        <v>3</v>
      </c>
    </row>
    <row r="8" spans="2:12" ht="33" customHeight="1" thickTop="1">
      <c r="B8" s="3" t="s">
        <v>21</v>
      </c>
      <c r="C8" s="4" t="s">
        <v>2</v>
      </c>
      <c r="D8" s="13">
        <v>25</v>
      </c>
      <c r="E8" s="8" t="s">
        <v>6</v>
      </c>
      <c r="F8" s="12" t="s">
        <v>58</v>
      </c>
      <c r="H8" s="23"/>
      <c r="I8" s="24" t="s">
        <v>46</v>
      </c>
      <c r="J8" s="24" t="s">
        <v>47</v>
      </c>
      <c r="K8" s="24" t="s">
        <v>48</v>
      </c>
      <c r="L8" s="25" t="s">
        <v>49</v>
      </c>
    </row>
    <row r="9" spans="2:12" ht="33" customHeight="1">
      <c r="B9" s="3" t="s">
        <v>10</v>
      </c>
      <c r="C9" s="4" t="s">
        <v>11</v>
      </c>
      <c r="D9" s="13">
        <v>5</v>
      </c>
      <c r="E9" s="8" t="s">
        <v>6</v>
      </c>
      <c r="F9" s="11"/>
      <c r="H9" s="26" t="s">
        <v>43</v>
      </c>
      <c r="I9" s="20">
        <v>46101</v>
      </c>
      <c r="J9" s="20"/>
      <c r="K9" s="20">
        <v>46315</v>
      </c>
      <c r="L9" s="27"/>
    </row>
    <row r="10" spans="2:12" ht="33" customHeight="1">
      <c r="B10" s="3" t="s">
        <v>24</v>
      </c>
      <c r="C10" s="4" t="s">
        <v>20</v>
      </c>
      <c r="D10" s="33">
        <f>D8-D9</f>
        <v>20</v>
      </c>
      <c r="E10" s="8" t="s">
        <v>6</v>
      </c>
      <c r="F10" s="11"/>
      <c r="H10" s="26" t="s">
        <v>44</v>
      </c>
      <c r="I10" s="20">
        <v>46160</v>
      </c>
      <c r="J10" s="20"/>
      <c r="K10" s="20">
        <v>46356</v>
      </c>
      <c r="L10" s="27"/>
    </row>
    <row r="11" spans="2:12" ht="33" customHeight="1" thickBot="1">
      <c r="B11" s="3" t="s">
        <v>5</v>
      </c>
      <c r="C11" s="4" t="s">
        <v>13</v>
      </c>
      <c r="D11" s="14">
        <f>I11+J11+K11+L11</f>
        <v>100</v>
      </c>
      <c r="E11" s="8" t="s">
        <v>9</v>
      </c>
      <c r="F11" s="32" t="s">
        <v>54</v>
      </c>
      <c r="H11" s="28" t="s">
        <v>45</v>
      </c>
      <c r="I11" s="29">
        <f>_xlfn.DAYS(I10,I9)</f>
        <v>59</v>
      </c>
      <c r="J11" s="29">
        <f t="shared" ref="J11:K11" si="0">_xlfn.DAYS(J10,J9)</f>
        <v>0</v>
      </c>
      <c r="K11" s="29">
        <f t="shared" si="0"/>
        <v>41</v>
      </c>
      <c r="L11" s="30">
        <f>_xlfn.DAYS(L10,L9)</f>
        <v>0</v>
      </c>
    </row>
    <row r="12" spans="2:12" ht="33" customHeight="1" thickTop="1">
      <c r="B12" s="3" t="s">
        <v>28</v>
      </c>
      <c r="C12" s="4" t="s">
        <v>4</v>
      </c>
      <c r="D12" s="13">
        <v>80</v>
      </c>
      <c r="E12" s="8" t="s">
        <v>25</v>
      </c>
      <c r="F12" s="12" t="s">
        <v>56</v>
      </c>
    </row>
    <row r="13" spans="2:12" ht="33" customHeight="1">
      <c r="B13" s="3" t="s">
        <v>29</v>
      </c>
      <c r="C13" s="5" t="s">
        <v>31</v>
      </c>
      <c r="D13" s="7">
        <f>+ROUNDUP(+D11*D12/100,0)</f>
        <v>80</v>
      </c>
      <c r="E13" s="8" t="s">
        <v>9</v>
      </c>
      <c r="F13" s="10"/>
    </row>
    <row r="14" spans="2:12" ht="33" customHeight="1">
      <c r="B14" s="3" t="s">
        <v>22</v>
      </c>
      <c r="C14" s="4" t="s">
        <v>33</v>
      </c>
      <c r="D14" s="13">
        <v>8</v>
      </c>
      <c r="E14" s="8" t="s">
        <v>14</v>
      </c>
      <c r="F14" s="12" t="s">
        <v>39</v>
      </c>
    </row>
    <row r="15" spans="2:12" ht="44.25" customHeight="1">
      <c r="B15" s="3" t="s">
        <v>26</v>
      </c>
      <c r="C15" s="4" t="s">
        <v>15</v>
      </c>
      <c r="D15" s="13">
        <v>70</v>
      </c>
      <c r="E15" s="8" t="s">
        <v>25</v>
      </c>
      <c r="F15" s="32" t="s">
        <v>55</v>
      </c>
    </row>
    <row r="16" spans="2:12" ht="44.25" customHeight="1">
      <c r="B16" s="3" t="s">
        <v>30</v>
      </c>
      <c r="C16" s="4" t="s">
        <v>34</v>
      </c>
      <c r="D16" s="6">
        <f>+D14*D15/100</f>
        <v>5.6</v>
      </c>
      <c r="E16" s="8" t="s">
        <v>14</v>
      </c>
      <c r="F16" s="11"/>
    </row>
    <row r="17" spans="2:6" ht="44.25" customHeight="1">
      <c r="B17" s="3" t="s">
        <v>36</v>
      </c>
      <c r="C17" s="4" t="s">
        <v>37</v>
      </c>
      <c r="D17" s="6">
        <f>D13*D16</f>
        <v>448</v>
      </c>
      <c r="E17" s="8" t="s">
        <v>14</v>
      </c>
      <c r="F17" s="11"/>
    </row>
    <row r="18" spans="2:6" ht="44.25" customHeight="1">
      <c r="B18" s="3" t="s">
        <v>8</v>
      </c>
      <c r="C18" s="4" t="s">
        <v>1</v>
      </c>
      <c r="D18" s="13">
        <f>16+16*0.4</f>
        <v>22.4</v>
      </c>
      <c r="E18" s="8" t="s">
        <v>23</v>
      </c>
      <c r="F18" s="32" t="s">
        <v>7</v>
      </c>
    </row>
    <row r="19" spans="2:6" ht="44.25" customHeight="1">
      <c r="B19" s="3" t="s">
        <v>35</v>
      </c>
      <c r="C19" s="4" t="s">
        <v>38</v>
      </c>
      <c r="D19" s="6">
        <f>+ROUND(+D17/D18,1)</f>
        <v>20</v>
      </c>
      <c r="E19" s="8" t="s">
        <v>12</v>
      </c>
      <c r="F19" s="11"/>
    </row>
    <row r="20" spans="2:6" ht="33" customHeight="1">
      <c r="B20" s="3" t="s">
        <v>16</v>
      </c>
      <c r="C20" s="5" t="s">
        <v>32</v>
      </c>
      <c r="D20" s="6">
        <f>+ROUNDDOWN(D10/D19,1)</f>
        <v>1</v>
      </c>
      <c r="E20" s="8" t="s">
        <v>19</v>
      </c>
      <c r="F20" s="10" t="s">
        <v>59</v>
      </c>
    </row>
    <row r="21" spans="2:6" ht="7.5" customHeight="1"/>
  </sheetData>
  <mergeCells count="2">
    <mergeCell ref="B7:C7"/>
    <mergeCell ref="D7:E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根拠（導入機械名入力）</vt:lpstr>
      <vt:lpstr>自動運転トラクター　例</vt:lpstr>
      <vt:lpstr>'根拠（導入機械名入力）'!Print_Area</vt:lpstr>
      <vt:lpstr>'自動運転トラクター　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伸和</dc:creator>
  <cp:lastModifiedBy>吉田　新</cp:lastModifiedBy>
  <cp:lastPrinted>2026-01-11T06:48:59Z</cp:lastPrinted>
  <dcterms:created xsi:type="dcterms:W3CDTF">2021-08-12T01:42:20Z</dcterms:created>
  <dcterms:modified xsi:type="dcterms:W3CDTF">2026-01-11T06:50:14Z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2022-05-31T05:35:36Z</vt:filetime>
  </property>
</Properties>
</file>